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11760"/>
  </bookViews>
  <sheets>
    <sheet name="Efficacy and Efficiency" sheetId="1" r:id="rId1"/>
    <sheet name="Ark2" sheetId="2" r:id="rId2"/>
    <sheet name="Ark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63" i="1" l="1"/>
  <c r="B60" i="1"/>
  <c r="C57" i="1"/>
  <c r="B57" i="1"/>
  <c r="C55" i="1"/>
  <c r="C58" i="1" s="1"/>
  <c r="B55" i="1"/>
  <c r="B58" i="1" s="1"/>
  <c r="B59" i="1" s="1"/>
  <c r="B62" i="1" s="1"/>
  <c r="B64" i="1" s="1"/>
  <c r="B40" i="1"/>
  <c r="B37" i="1"/>
  <c r="C34" i="1"/>
  <c r="B34" i="1"/>
  <c r="C32" i="1"/>
  <c r="C35" i="1" s="1"/>
  <c r="B32" i="1"/>
  <c r="B35" i="1" s="1"/>
  <c r="B36" i="1" l="1"/>
  <c r="B39" i="1" s="1"/>
  <c r="B41" i="1" s="1"/>
</calcChain>
</file>

<file path=xl/sharedStrings.xml><?xml version="1.0" encoding="utf-8"?>
<sst xmlns="http://schemas.openxmlformats.org/spreadsheetml/2006/main" count="45" uniqueCount="26">
  <si>
    <t>Efficacy and Efficiency of Road Lighting</t>
  </si>
  <si>
    <t>Nordisk Møde for Forbedret Vejudstyr</t>
  </si>
  <si>
    <t>Pole spacing [m]</t>
  </si>
  <si>
    <t>Light point height [m]</t>
  </si>
  <si>
    <t>Lamp power [W]</t>
  </si>
  <si>
    <t>Ballast power [W]</t>
  </si>
  <si>
    <t>Geometry</t>
  </si>
  <si>
    <t>Carriageway</t>
  </si>
  <si>
    <t>Surroundings</t>
  </si>
  <si>
    <t>Requirements [cd/m2 or lx]</t>
  </si>
  <si>
    <t>Number of lanes</t>
  </si>
  <si>
    <t>Width [m]</t>
  </si>
  <si>
    <t>Area [m2]</t>
  </si>
  <si>
    <t>Q0/Qd</t>
  </si>
  <si>
    <t>Minimum illuminance [lx]</t>
  </si>
  <si>
    <t>Luminous flux [lm]</t>
  </si>
  <si>
    <r>
      <t>F</t>
    </r>
    <r>
      <rPr>
        <sz val="11"/>
        <color theme="1"/>
        <rFont val="Calibri"/>
        <family val="2"/>
        <scheme val="minor"/>
      </rPr>
      <t>minimum [lm]</t>
    </r>
  </si>
  <si>
    <r>
      <t>F</t>
    </r>
    <r>
      <rPr>
        <sz val="11"/>
        <color theme="1"/>
        <rFont val="Calibri"/>
        <family val="2"/>
        <scheme val="minor"/>
      </rPr>
      <t>actual [lm]</t>
    </r>
  </si>
  <si>
    <r>
      <t>h</t>
    </r>
    <r>
      <rPr>
        <b/>
        <sz val="11"/>
        <color theme="1"/>
        <rFont val="Calibri"/>
        <family val="2"/>
        <scheme val="minor"/>
      </rPr>
      <t>installation</t>
    </r>
  </si>
  <si>
    <r>
      <t>h</t>
    </r>
    <r>
      <rPr>
        <b/>
        <sz val="11"/>
        <color theme="1"/>
        <rFont val="Calibri"/>
        <family val="2"/>
        <scheme val="minor"/>
      </rPr>
      <t>system [lm/W]</t>
    </r>
  </si>
  <si>
    <r>
      <t>h</t>
    </r>
    <r>
      <rPr>
        <b/>
        <sz val="11"/>
        <color theme="1"/>
        <rFont val="Calibri"/>
        <family val="2"/>
        <scheme val="minor"/>
      </rPr>
      <t>total [lm/W]</t>
    </r>
  </si>
  <si>
    <t>Installation 1</t>
  </si>
  <si>
    <t>Installation 2</t>
  </si>
  <si>
    <t>Remarks</t>
  </si>
  <si>
    <t>Cell where user must supply information</t>
  </si>
  <si>
    <t>Cell where user can supply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</si>
</sst>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" xfId="0" applyNumberFormat="1" applyBorder="1"/>
    <xf numFmtId="2" fontId="0" fillId="0" borderId="0" xfId="0" applyNumberFormat="1" applyBorder="1"/>
    <xf numFmtId="1" fontId="0" fillId="0" borderId="0" xfId="0" applyNumberFormat="1" applyBorder="1"/>
    <xf numFmtId="0" fontId="3" fillId="0" borderId="0" xfId="0" applyFont="1" applyBorder="1"/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/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0" fillId="0" borderId="3" xfId="0" applyNumberFormat="1" applyBorder="1"/>
    <xf numFmtId="0" fontId="1" fillId="0" borderId="1" xfId="0" applyFont="1" applyBorder="1"/>
    <xf numFmtId="0" fontId="0" fillId="2" borderId="3" xfId="0" applyFill="1" applyBorder="1"/>
    <xf numFmtId="0" fontId="0" fillId="2" borderId="0" xfId="0" applyFill="1" applyBorder="1"/>
    <xf numFmtId="0" fontId="0" fillId="3" borderId="3" xfId="0" applyFill="1" applyBorder="1"/>
    <xf numFmtId="0" fontId="0" fillId="3" borderId="0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Symbol" pitchFamily="18" charset="2"/>
              </a:rPr>
              <a:t>h</a:t>
            </a:r>
            <a:r>
              <a:rPr lang="en-US" sz="1400" baseline="-25000"/>
              <a:t>installation</a:t>
            </a:r>
            <a:endParaRPr lang="en-US" baseline="-25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'Efficacy and Efficiency'!$A$22</c:f>
              <c:strCache>
                <c:ptCount val="1"/>
                <c:pt idx="0">
                  <c:v>Installation 1</c:v>
                </c:pt>
              </c:strCache>
            </c:strRef>
          </c:tx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Road Lighting Installation</c:v>
              </c:pt>
            </c:strLit>
          </c:cat>
          <c:val>
            <c:numRef>
              <c:f>'Efficacy and Efficiency'!$B$39:$C$39</c:f>
              <c:numCache>
                <c:formatCode>0.00</c:formatCode>
                <c:ptCount val="2"/>
                <c:pt idx="0">
                  <c:v>0.40792540792540788</c:v>
                </c:pt>
              </c:numCache>
            </c:numRef>
          </c:val>
        </c:ser>
        <c:ser>
          <c:idx val="1"/>
          <c:order val="1"/>
          <c:tx>
            <c:strRef>
              <c:f>'Efficacy and Efficiency'!$A$45</c:f>
              <c:strCache>
                <c:ptCount val="1"/>
                <c:pt idx="0">
                  <c:v>Installation 2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Road Lighting Installation</c:v>
              </c:pt>
            </c:strLit>
          </c:cat>
          <c:val>
            <c:numRef>
              <c:f>'Efficacy and Efficiency'!$B$62:$C$62</c:f>
              <c:numCache>
                <c:formatCode>0.00</c:formatCode>
                <c:ptCount val="2"/>
                <c:pt idx="0">
                  <c:v>0.40002054020745603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20960"/>
        <c:axId val="46569344"/>
      </c:barChart>
      <c:catAx>
        <c:axId val="465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569344"/>
        <c:crosses val="autoZero"/>
        <c:auto val="1"/>
        <c:lblAlgn val="ctr"/>
        <c:lblOffset val="100"/>
        <c:noMultiLvlLbl val="0"/>
      </c:catAx>
      <c:valAx>
        <c:axId val="46569344"/>
        <c:scaling>
          <c:orientation val="minMax"/>
          <c:max val="0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Efficiency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6520960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>
                <a:latin typeface="Symbol" pitchFamily="18" charset="2"/>
              </a:rPr>
              <a:t>h</a:t>
            </a:r>
            <a:r>
              <a:rPr lang="en-US" sz="1400" baseline="-25000"/>
              <a:t>system</a:t>
            </a:r>
            <a:endParaRPr lang="en-US" baseline="-25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'Efficacy and Efficiency'!$A$22</c:f>
              <c:strCache>
                <c:ptCount val="1"/>
                <c:pt idx="0">
                  <c:v>Installation 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Road Ligting Installation</c:v>
              </c:pt>
            </c:strLit>
          </c:cat>
          <c:val>
            <c:numRef>
              <c:f>'Efficacy and Efficiency'!$B$40:$C$40</c:f>
              <c:numCache>
                <c:formatCode>0.00</c:formatCode>
                <c:ptCount val="2"/>
                <c:pt idx="0">
                  <c:v>83.544303797468359</c:v>
                </c:pt>
              </c:numCache>
            </c:numRef>
          </c:val>
        </c:ser>
        <c:ser>
          <c:idx val="1"/>
          <c:order val="1"/>
          <c:tx>
            <c:strRef>
              <c:f>'Efficacy and Efficiency'!$A$45</c:f>
              <c:strCache>
                <c:ptCount val="1"/>
                <c:pt idx="0">
                  <c:v>Installation 2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Road Ligting Installation</c:v>
              </c:pt>
            </c:strLit>
          </c:cat>
          <c:val>
            <c:numRef>
              <c:f>'Efficacy and Efficiency'!$B$63:$C$63</c:f>
              <c:numCache>
                <c:formatCode>0.00</c:formatCode>
                <c:ptCount val="2"/>
                <c:pt idx="0">
                  <c:v>93.859649122807014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52096"/>
        <c:axId val="103275136"/>
      </c:barChart>
      <c:catAx>
        <c:axId val="5925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275136"/>
        <c:crosses val="autoZero"/>
        <c:auto val="1"/>
        <c:lblAlgn val="ctr"/>
        <c:lblOffset val="100"/>
        <c:noMultiLvlLbl val="0"/>
      </c:catAx>
      <c:valAx>
        <c:axId val="10327513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Efficacy [lm/W]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5925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Symbol" pitchFamily="18" charset="2"/>
              </a:rPr>
              <a:t>h</a:t>
            </a:r>
            <a:r>
              <a:rPr lang="en-US" sz="1400" baseline="-25000"/>
              <a:t>total</a:t>
            </a:r>
            <a:endParaRPr lang="en-US" baseline="-25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'Efficacy and Efficiency'!$A$22</c:f>
              <c:strCache>
                <c:ptCount val="1"/>
                <c:pt idx="0">
                  <c:v>Installation 1</c:v>
                </c:pt>
              </c:strCache>
            </c:strRef>
          </c:tx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Road Lighting Installation</c:v>
              </c:pt>
            </c:strLit>
          </c:cat>
          <c:val>
            <c:numRef>
              <c:f>'Efficacy and Efficiency'!$B$41:$C$41</c:f>
              <c:numCache>
                <c:formatCode>0.00</c:formatCode>
                <c:ptCount val="2"/>
                <c:pt idx="0">
                  <c:v>34.079844206426486</c:v>
                </c:pt>
              </c:numCache>
            </c:numRef>
          </c:val>
        </c:ser>
        <c:ser>
          <c:idx val="1"/>
          <c:order val="1"/>
          <c:tx>
            <c:strRef>
              <c:f>'Efficacy and Efficiency'!$A$45</c:f>
              <c:strCache>
                <c:ptCount val="1"/>
                <c:pt idx="0">
                  <c:v>Installation 2</c:v>
                </c:pt>
              </c:strCache>
            </c:strRef>
          </c:tx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Road Lighting Installation</c:v>
              </c:pt>
            </c:strLit>
          </c:cat>
          <c:val>
            <c:numRef>
              <c:f>'Efficacy and Efficiency'!$B$64:$C$64</c:f>
              <c:numCache>
                <c:formatCode>0.00</c:formatCode>
                <c:ptCount val="2"/>
                <c:pt idx="0">
                  <c:v>37.54578754578754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38400"/>
        <c:axId val="59433728"/>
      </c:barChart>
      <c:catAx>
        <c:axId val="12643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9433728"/>
        <c:crosses val="autoZero"/>
        <c:auto val="1"/>
        <c:lblAlgn val="ctr"/>
        <c:lblOffset val="100"/>
        <c:noMultiLvlLbl val="0"/>
      </c:catAx>
      <c:valAx>
        <c:axId val="594337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Efficacy [lm/W]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26438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2066925</xdr:colOff>
      <xdr:row>10</xdr:row>
      <xdr:rowOff>9525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7150"/>
          <a:ext cx="199072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571500</xdr:colOff>
      <xdr:row>34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</xdr:colOff>
      <xdr:row>37</xdr:row>
      <xdr:rowOff>0</xdr:rowOff>
    </xdr:from>
    <xdr:to>
      <xdr:col>14</xdr:col>
      <xdr:colOff>1</xdr:colOff>
      <xdr:row>50</xdr:row>
      <xdr:rowOff>180975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14</xdr:col>
      <xdr:colOff>0</xdr:colOff>
      <xdr:row>67</xdr:row>
      <xdr:rowOff>9525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589bil001-RevC-CalculationSch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-conventional"/>
      <sheetName val="Comparison-LED"/>
      <sheetName val="Comparison across technology"/>
      <sheetName val="Denmark"/>
      <sheetName val="Finland"/>
      <sheetName val="Norway"/>
      <sheetName val="Sweden"/>
      <sheetName val="AADT"/>
      <sheetName val="Pricing of equipment"/>
      <sheetName val="Ark1"/>
    </sheetNames>
    <sheetDataSet>
      <sheetData sheetId="0">
        <row r="6">
          <cell r="B6" t="str">
            <v>Denmark</v>
          </cell>
          <cell r="E6">
            <v>0.40792540792540788</v>
          </cell>
          <cell r="F6">
            <v>83.544303797468359</v>
          </cell>
          <cell r="G6">
            <v>34.079844206426486</v>
          </cell>
        </row>
        <row r="7">
          <cell r="B7" t="str">
            <v>Finland</v>
          </cell>
          <cell r="E7">
            <v>0.27194444444444443</v>
          </cell>
          <cell r="F7">
            <v>107.14285714285714</v>
          </cell>
          <cell r="G7">
            <v>29.136904761904759</v>
          </cell>
        </row>
        <row r="8">
          <cell r="B8" t="str">
            <v>Norway</v>
          </cell>
          <cell r="E8">
            <v>0.28387850467289721</v>
          </cell>
          <cell r="F8">
            <v>93.859649122807014</v>
          </cell>
          <cell r="G8">
            <v>26.644736842105264</v>
          </cell>
        </row>
        <row r="9">
          <cell r="B9" t="str">
            <v>Sweden</v>
          </cell>
          <cell r="E9">
            <v>0.24532710280373832</v>
          </cell>
          <cell r="F9">
            <v>93.859649122807014</v>
          </cell>
          <cell r="G9">
            <v>23.026315789473685</v>
          </cell>
        </row>
        <row r="12">
          <cell r="B12" t="str">
            <v>Denmark</v>
          </cell>
          <cell r="E12">
            <v>0.40002054020745603</v>
          </cell>
          <cell r="F12">
            <v>93.859649122807014</v>
          </cell>
          <cell r="G12">
            <v>37.54578754578754</v>
          </cell>
        </row>
        <row r="13">
          <cell r="B13" t="str">
            <v>Finland</v>
          </cell>
          <cell r="E13">
            <v>0.39</v>
          </cell>
          <cell r="F13">
            <v>107.14285714285714</v>
          </cell>
          <cell r="G13">
            <v>41.785714285714285</v>
          </cell>
        </row>
        <row r="14">
          <cell r="B14" t="str">
            <v>Norway</v>
          </cell>
          <cell r="E14">
            <v>0.32180394680394675</v>
          </cell>
          <cell r="F14">
            <v>120.65217391304348</v>
          </cell>
          <cell r="G14">
            <v>38.82634575569358</v>
          </cell>
        </row>
        <row r="15">
          <cell r="B15" t="str">
            <v>Sweden</v>
          </cell>
          <cell r="E15">
            <v>0.20477430555555556</v>
          </cell>
          <cell r="F15">
            <v>107.14285714285714</v>
          </cell>
          <cell r="G15">
            <v>21.940104166666668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72"/>
  <sheetViews>
    <sheetView tabSelected="1" workbookViewId="0">
      <selection activeCell="B71" sqref="B71"/>
    </sheetView>
  </sheetViews>
  <sheetFormatPr defaultRowHeight="15" x14ac:dyDescent="0.25"/>
  <cols>
    <col min="1" max="1" width="33.140625" customWidth="1"/>
    <col min="2" max="3" width="17.140625" customWidth="1"/>
  </cols>
  <sheetData>
    <row r="12" spans="1:1" x14ac:dyDescent="0.25">
      <c r="A12" t="s">
        <v>1</v>
      </c>
    </row>
    <row r="18" spans="1:3" ht="25.5" x14ac:dyDescent="0.35">
      <c r="A18" s="1" t="s">
        <v>0</v>
      </c>
    </row>
    <row r="20" spans="1:3" x14ac:dyDescent="0.25">
      <c r="A20" s="2"/>
    </row>
    <row r="22" spans="1:3" x14ac:dyDescent="0.25">
      <c r="A22" s="20" t="s">
        <v>21</v>
      </c>
      <c r="B22" s="4"/>
      <c r="C22" s="5"/>
    </row>
    <row r="23" spans="1:3" x14ac:dyDescent="0.25">
      <c r="A23" t="s">
        <v>2</v>
      </c>
      <c r="B23" s="21">
        <v>35</v>
      </c>
      <c r="C23" s="7"/>
    </row>
    <row r="24" spans="1:3" x14ac:dyDescent="0.25">
      <c r="A24" t="s">
        <v>3</v>
      </c>
      <c r="B24" s="21">
        <v>8</v>
      </c>
      <c r="C24" s="7"/>
    </row>
    <row r="25" spans="1:3" x14ac:dyDescent="0.25">
      <c r="A25" t="s">
        <v>4</v>
      </c>
      <c r="B25" s="21">
        <v>70</v>
      </c>
      <c r="C25" s="7"/>
    </row>
    <row r="26" spans="1:3" x14ac:dyDescent="0.25">
      <c r="A26" t="s">
        <v>5</v>
      </c>
      <c r="B26" s="21">
        <v>9</v>
      </c>
      <c r="C26" s="7"/>
    </row>
    <row r="27" spans="1:3" x14ac:dyDescent="0.25">
      <c r="B27" s="6"/>
      <c r="C27" s="7"/>
    </row>
    <row r="28" spans="1:3" x14ac:dyDescent="0.25">
      <c r="A28" s="3" t="s">
        <v>6</v>
      </c>
      <c r="B28" s="8" t="s">
        <v>7</v>
      </c>
      <c r="C28" s="9" t="s">
        <v>8</v>
      </c>
    </row>
    <row r="29" spans="1:3" x14ac:dyDescent="0.25">
      <c r="A29" t="s">
        <v>9</v>
      </c>
      <c r="B29" s="21">
        <v>0.5</v>
      </c>
      <c r="C29" s="22">
        <v>2.5</v>
      </c>
    </row>
    <row r="30" spans="1:3" x14ac:dyDescent="0.25">
      <c r="A30" t="s">
        <v>10</v>
      </c>
      <c r="B30" s="21">
        <v>2</v>
      </c>
      <c r="C30" s="22">
        <v>2</v>
      </c>
    </row>
    <row r="31" spans="1:3" x14ac:dyDescent="0.25">
      <c r="A31" t="s">
        <v>11</v>
      </c>
      <c r="B31" s="21">
        <v>3.5</v>
      </c>
      <c r="C31" s="22">
        <v>3.5</v>
      </c>
    </row>
    <row r="32" spans="1:3" x14ac:dyDescent="0.25">
      <c r="A32" t="s">
        <v>12</v>
      </c>
      <c r="B32" s="6">
        <f>B23*B30*B31</f>
        <v>245</v>
      </c>
      <c r="C32" s="7">
        <f>B23*C30*C31</f>
        <v>245</v>
      </c>
    </row>
    <row r="33" spans="1:3" x14ac:dyDescent="0.25">
      <c r="A33" t="s">
        <v>13</v>
      </c>
      <c r="B33" s="23">
        <v>7.0000000000000007E-2</v>
      </c>
      <c r="C33" s="24">
        <v>0.65</v>
      </c>
    </row>
    <row r="34" spans="1:3" x14ac:dyDescent="0.25">
      <c r="A34" t="s">
        <v>14</v>
      </c>
      <c r="B34" s="10">
        <f>B29/B33</f>
        <v>7.1428571428571423</v>
      </c>
      <c r="C34" s="11">
        <f>C29/C33</f>
        <v>3.8461538461538458</v>
      </c>
    </row>
    <row r="35" spans="1:3" x14ac:dyDescent="0.25">
      <c r="A35" t="s">
        <v>15</v>
      </c>
      <c r="B35" s="6">
        <f>B32*B34</f>
        <v>1749.9999999999998</v>
      </c>
      <c r="C35" s="12">
        <f>C32*C34</f>
        <v>942.30769230769226</v>
      </c>
    </row>
    <row r="36" spans="1:3" x14ac:dyDescent="0.25">
      <c r="A36" s="13" t="s">
        <v>16</v>
      </c>
      <c r="B36" s="14">
        <f>B35+C35</f>
        <v>2692.3076923076919</v>
      </c>
      <c r="C36" s="15"/>
    </row>
    <row r="37" spans="1:3" x14ac:dyDescent="0.25">
      <c r="A37" s="13" t="s">
        <v>17</v>
      </c>
      <c r="B37" s="25">
        <f>B30/2*6600</f>
        <v>6600</v>
      </c>
      <c r="C37" s="26"/>
    </row>
    <row r="38" spans="1:3" x14ac:dyDescent="0.25">
      <c r="A38" s="7"/>
      <c r="B38" s="6"/>
      <c r="C38" s="7"/>
    </row>
    <row r="39" spans="1:3" x14ac:dyDescent="0.25">
      <c r="A39" s="16" t="s">
        <v>18</v>
      </c>
      <c r="B39" s="17">
        <f>B36/B37</f>
        <v>0.40792540792540788</v>
      </c>
      <c r="C39" s="18"/>
    </row>
    <row r="40" spans="1:3" x14ac:dyDescent="0.25">
      <c r="A40" s="16" t="s">
        <v>19</v>
      </c>
      <c r="B40" s="17">
        <f>B37/((B30/2)*(B25+B26))</f>
        <v>83.544303797468359</v>
      </c>
      <c r="C40" s="18"/>
    </row>
    <row r="41" spans="1:3" x14ac:dyDescent="0.25">
      <c r="A41" s="16" t="s">
        <v>20</v>
      </c>
      <c r="B41" s="17">
        <f>B39*B40</f>
        <v>34.079844206426486</v>
      </c>
      <c r="C41" s="18"/>
    </row>
    <row r="45" spans="1:3" x14ac:dyDescent="0.25">
      <c r="A45" s="20" t="s">
        <v>22</v>
      </c>
      <c r="B45" s="4"/>
      <c r="C45" s="5"/>
    </row>
    <row r="46" spans="1:3" x14ac:dyDescent="0.25">
      <c r="A46" t="s">
        <v>2</v>
      </c>
      <c r="B46" s="21">
        <v>38</v>
      </c>
      <c r="C46" s="7"/>
    </row>
    <row r="47" spans="1:3" x14ac:dyDescent="0.25">
      <c r="A47" t="s">
        <v>3</v>
      </c>
      <c r="B47" s="21">
        <v>9</v>
      </c>
      <c r="C47" s="7"/>
    </row>
    <row r="48" spans="1:3" x14ac:dyDescent="0.25">
      <c r="A48" t="s">
        <v>4</v>
      </c>
      <c r="B48" s="21">
        <v>100</v>
      </c>
      <c r="C48" s="7"/>
    </row>
    <row r="49" spans="1:3" x14ac:dyDescent="0.25">
      <c r="A49" t="s">
        <v>5</v>
      </c>
      <c r="B49" s="21">
        <v>14</v>
      </c>
      <c r="C49" s="7"/>
    </row>
    <row r="50" spans="1:3" x14ac:dyDescent="0.25">
      <c r="B50" s="6"/>
      <c r="C50" s="7"/>
    </row>
    <row r="51" spans="1:3" x14ac:dyDescent="0.25">
      <c r="A51" s="3" t="s">
        <v>6</v>
      </c>
      <c r="B51" s="8" t="s">
        <v>7</v>
      </c>
      <c r="C51" s="9" t="s">
        <v>8</v>
      </c>
    </row>
    <row r="52" spans="1:3" x14ac:dyDescent="0.25">
      <c r="A52" t="s">
        <v>9</v>
      </c>
      <c r="B52" s="21">
        <v>0.75</v>
      </c>
      <c r="C52" s="22">
        <v>2.5</v>
      </c>
    </row>
    <row r="53" spans="1:3" x14ac:dyDescent="0.25">
      <c r="A53" t="s">
        <v>10</v>
      </c>
      <c r="B53" s="21">
        <v>2</v>
      </c>
      <c r="C53" s="22">
        <v>2</v>
      </c>
    </row>
    <row r="54" spans="1:3" x14ac:dyDescent="0.25">
      <c r="A54" t="s">
        <v>11</v>
      </c>
      <c r="B54" s="21">
        <v>4</v>
      </c>
      <c r="C54" s="22">
        <v>3.5</v>
      </c>
    </row>
    <row r="55" spans="1:3" x14ac:dyDescent="0.25">
      <c r="A55" t="s">
        <v>12</v>
      </c>
      <c r="B55" s="6">
        <f>B46*B53*B54</f>
        <v>304</v>
      </c>
      <c r="C55" s="7">
        <f>B46*C53*C54</f>
        <v>266</v>
      </c>
    </row>
    <row r="56" spans="1:3" x14ac:dyDescent="0.25">
      <c r="A56" t="s">
        <v>13</v>
      </c>
      <c r="B56" s="23">
        <v>7.0000000000000007E-2</v>
      </c>
      <c r="C56" s="24">
        <v>0.65</v>
      </c>
    </row>
    <row r="57" spans="1:3" x14ac:dyDescent="0.25">
      <c r="A57" t="s">
        <v>14</v>
      </c>
      <c r="B57" s="10">
        <f>B52/B56</f>
        <v>10.714285714285714</v>
      </c>
      <c r="C57" s="11">
        <f>C52/C56</f>
        <v>3.8461538461538458</v>
      </c>
    </row>
    <row r="58" spans="1:3" x14ac:dyDescent="0.25">
      <c r="A58" t="s">
        <v>15</v>
      </c>
      <c r="B58" s="19">
        <f>B55*B57</f>
        <v>3257.1428571428569</v>
      </c>
      <c r="C58" s="12">
        <f>C55*C57</f>
        <v>1023.076923076923</v>
      </c>
    </row>
    <row r="59" spans="1:3" x14ac:dyDescent="0.25">
      <c r="A59" s="13" t="s">
        <v>16</v>
      </c>
      <c r="B59" s="14">
        <f>B58+C58</f>
        <v>4280.2197802197798</v>
      </c>
      <c r="C59" s="15"/>
    </row>
    <row r="60" spans="1:3" x14ac:dyDescent="0.25">
      <c r="A60" s="13" t="s">
        <v>17</v>
      </c>
      <c r="B60" s="25">
        <f>B53/2*10700</f>
        <v>10700</v>
      </c>
      <c r="C60" s="26"/>
    </row>
    <row r="61" spans="1:3" x14ac:dyDescent="0.25">
      <c r="A61" s="7"/>
      <c r="B61" s="6"/>
      <c r="C61" s="7"/>
    </row>
    <row r="62" spans="1:3" x14ac:dyDescent="0.25">
      <c r="A62" s="16" t="s">
        <v>18</v>
      </c>
      <c r="B62" s="17">
        <f>B59/B60</f>
        <v>0.40002054020745603</v>
      </c>
      <c r="C62" s="18"/>
    </row>
    <row r="63" spans="1:3" x14ac:dyDescent="0.25">
      <c r="A63" s="16" t="s">
        <v>19</v>
      </c>
      <c r="B63" s="17">
        <f>B60/((B53/2)*(B48+B49))</f>
        <v>93.859649122807014</v>
      </c>
      <c r="C63" s="18"/>
    </row>
    <row r="64" spans="1:3" x14ac:dyDescent="0.25">
      <c r="A64" s="16" t="s">
        <v>20</v>
      </c>
      <c r="B64" s="17">
        <f>B62*B63</f>
        <v>37.54578754578754</v>
      </c>
      <c r="C64" s="18"/>
    </row>
    <row r="70" spans="1:2" x14ac:dyDescent="0.25">
      <c r="A70" s="20" t="s">
        <v>23</v>
      </c>
      <c r="B70" s="3"/>
    </row>
    <row r="71" spans="1:2" x14ac:dyDescent="0.25">
      <c r="A71" s="28" t="s">
        <v>24</v>
      </c>
      <c r="B71" s="28"/>
    </row>
    <row r="72" spans="1:2" x14ac:dyDescent="0.25">
      <c r="A72" s="27" t="s">
        <v>25</v>
      </c>
      <c r="B72" s="27"/>
    </row>
  </sheetData>
  <mergeCells count="12">
    <mergeCell ref="B45:C45"/>
    <mergeCell ref="B59:C59"/>
    <mergeCell ref="B60:C60"/>
    <mergeCell ref="B62:C62"/>
    <mergeCell ref="B63:C63"/>
    <mergeCell ref="B64:C64"/>
    <mergeCell ref="B22:C22"/>
    <mergeCell ref="B36:C36"/>
    <mergeCell ref="B37:C37"/>
    <mergeCell ref="B39:C39"/>
    <mergeCell ref="B40:C40"/>
    <mergeCell ref="B41:C4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Efficacy and Efficiency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Thim Nørgaard Andersen</dc:creator>
  <cp:lastModifiedBy>Thim Nørgaard Andersen</cp:lastModifiedBy>
  <dcterms:created xsi:type="dcterms:W3CDTF">2013-11-19T10:10:59Z</dcterms:created>
  <dcterms:modified xsi:type="dcterms:W3CDTF">2013-11-19T10:34:56Z</dcterms:modified>
</cp:coreProperties>
</file>